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160" windowHeight="9576" activeTab="0"/>
  </bookViews>
  <sheets>
    <sheet name="Example" sheetId="1" r:id="rId1"/>
    <sheet name="Actual Survey" sheetId="2" r:id="rId2"/>
  </sheets>
  <definedNames>
    <definedName name="_xlnm.Print_Titles" localSheetId="1">'Actual Survey'!$1:$1</definedName>
    <definedName name="_xlnm.Print_Titles" localSheetId="0">'Example'!$1:$1</definedName>
  </definedNames>
  <calcPr fullCalcOnLoad="1"/>
</workbook>
</file>

<file path=xl/sharedStrings.xml><?xml version="1.0" encoding="utf-8"?>
<sst xmlns="http://schemas.openxmlformats.org/spreadsheetml/2006/main" count="194" uniqueCount="71">
  <si>
    <t>Z</t>
  </si>
  <si>
    <t>Y</t>
  </si>
  <si>
    <t>J</t>
  </si>
  <si>
    <t>H</t>
  </si>
  <si>
    <t>Total Exposure sec/tile</t>
  </si>
  <si>
    <t>Total Elapsed sec/tile</t>
  </si>
  <si>
    <t>Total Elapsed Hours per filter</t>
  </si>
  <si>
    <t xml:space="preserve"> </t>
  </si>
  <si>
    <t>Observing efficiency %/tile</t>
  </si>
  <si>
    <t>Parameters set</t>
  </si>
  <si>
    <t>Resulting values</t>
  </si>
  <si>
    <t>PI</t>
  </si>
  <si>
    <t>Science</t>
  </si>
  <si>
    <t>Area required sq. deg</t>
  </si>
  <si>
    <t>Ks</t>
  </si>
  <si>
    <t>R3*R4*R5*R6*R7*R8</t>
  </si>
  <si>
    <t>R9*100/R10</t>
  </si>
  <si>
    <t>R9/3</t>
  </si>
  <si>
    <t>R1/R11</t>
  </si>
  <si>
    <t>R2*R10*R12/3600</t>
  </si>
  <si>
    <t># of Tiles per filter for S/N</t>
  </si>
  <si>
    <t>Single Tile Strategy</t>
  </si>
  <si>
    <t>Time links between Tiles by position?</t>
  </si>
  <si>
    <t>R</t>
  </si>
  <si>
    <t>Time links between OBs in same filter on a Tile?</t>
  </si>
  <si>
    <t>Time &amp; depth on sky in coadded Tiles</t>
  </si>
  <si>
    <t>Tiles required to cover area(s)</t>
  </si>
  <si>
    <t>Repeat tile in same OB how many times?</t>
  </si>
  <si>
    <t>Multiple Tile Strategy</t>
  </si>
  <si>
    <t>Time links between OBs on a Tile in different filters?</t>
  </si>
  <si>
    <t>Priorities between OBs in same filter on a Tile?</t>
  </si>
  <si>
    <t>Priorities between OBs on a Tile in different filters?</t>
  </si>
  <si>
    <t>Priorities between Tiles by position?</t>
  </si>
  <si>
    <t>Sigma required</t>
  </si>
  <si>
    <t>BB5000K</t>
  </si>
  <si>
    <t>In band sky brightness assumed - Vega mag/arcsec</t>
  </si>
  <si>
    <t>Assumptions</t>
  </si>
  <si>
    <t>N.B. the DIT assumed will affect the number of seconds to reach a specified depth, because it affects the amount of read noise.</t>
  </si>
  <si>
    <t>DIT already assumed above</t>
  </si>
  <si>
    <t>Time per object for s-to-n -single OB</t>
  </si>
  <si>
    <t>NB1.18</t>
  </si>
  <si>
    <t>SED assumed in using ETC</t>
  </si>
  <si>
    <t>Aperture assumed in ETC - arcsec</t>
  </si>
  <si>
    <t>Airmass assumed in ETC</t>
  </si>
  <si>
    <t>In band on-chip image size assumed in ETC - arcsec</t>
  </si>
  <si>
    <t>value from</t>
  </si>
  <si>
    <t>Extra extinction assumed in ETC</t>
  </si>
  <si>
    <t>Detector Integration Time (DIT) sec used in ETC</t>
  </si>
  <si>
    <t>PI using ETC</t>
  </si>
  <si>
    <t>PI, or PI using SADT</t>
  </si>
  <si>
    <t>Time (sec) required per object assuming above values</t>
  </si>
  <si>
    <t>none</t>
  </si>
  <si>
    <t>effective useful sq deg/tile</t>
  </si>
  <si>
    <t>R17/R18</t>
  </si>
  <si>
    <t>Vega or AB mags?</t>
  </si>
  <si>
    <t>Depth (to sigma in row 4) - single OB</t>
  </si>
  <si>
    <t>Signal to noise (at depth required in row 3) - single OB</t>
  </si>
  <si>
    <t>Total Elapsed mins/tile</t>
  </si>
  <si>
    <t>R10/60</t>
  </si>
  <si>
    <t xml:space="preserve">Depth (mag) required </t>
  </si>
  <si>
    <t>Assign priorities to different areas?</t>
  </si>
  <si>
    <t>Ndit - # of Exposure coadds</t>
  </si>
  <si>
    <t>Nexp # of Exposure loops</t>
  </si>
  <si>
    <t>Nmicro- # of microstep positions (steps &lt;3 arcsec)</t>
  </si>
  <si>
    <t>Njitter - # of Jitter positions (steps odd # of 0.5 pixels &lt; 30 arcsec)</t>
  </si>
  <si>
    <t>Npaw - # of Pawprints in tile</t>
  </si>
  <si>
    <t>Number of filters in same OB? If &gt;1 which other?</t>
  </si>
  <si>
    <t xml:space="preserve">Number of tile positions in same OB? </t>
  </si>
  <si>
    <t>vega</t>
  </si>
  <si>
    <t>Observe tile in same OB how many times?</t>
  </si>
  <si>
    <r>
      <t xml:space="preserve">Number of tile positions in same OB? </t>
    </r>
    <r>
      <rPr>
        <b/>
        <sz val="10"/>
        <color indexed="10"/>
        <rFont val="Times New Roman"/>
        <family val="1"/>
      </rPr>
      <t>(&gt;1 not automatically supported</t>
    </r>
    <r>
      <rPr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</si>
</sst>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 wrapText="1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64" fontId="3" fillId="0" borderId="0" xfId="0" applyNumberFormat="1" applyFont="1" applyBorder="1" applyAlignment="1">
      <alignment horizontal="center" wrapText="1"/>
    </xf>
    <xf numFmtId="0" fontId="3" fillId="2" borderId="4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164" fontId="3" fillId="2" borderId="0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2" fontId="3" fillId="2" borderId="0" xfId="0" applyNumberFormat="1" applyFont="1" applyFill="1" applyBorder="1" applyAlignment="1">
      <alignment horizontal="center" wrapText="1"/>
    </xf>
    <xf numFmtId="0" fontId="0" fillId="0" borderId="5" xfId="0" applyFont="1" applyBorder="1" applyAlignment="1">
      <alignment/>
    </xf>
    <xf numFmtId="0" fontId="3" fillId="0" borderId="6" xfId="0" applyFont="1" applyFill="1" applyBorder="1" applyAlignment="1">
      <alignment wrapText="1"/>
    </xf>
    <xf numFmtId="0" fontId="0" fillId="0" borderId="6" xfId="0" applyFont="1" applyBorder="1" applyAlignment="1">
      <alignment/>
    </xf>
    <xf numFmtId="0" fontId="3" fillId="0" borderId="2" xfId="0" applyFont="1" applyBorder="1" applyAlignment="1">
      <alignment horizontal="center" wrapText="1"/>
    </xf>
    <xf numFmtId="0" fontId="0" fillId="0" borderId="4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wrapText="1"/>
    </xf>
    <xf numFmtId="164" fontId="3" fillId="0" borderId="8" xfId="0" applyNumberFormat="1" applyFont="1" applyBorder="1" applyAlignment="1">
      <alignment/>
    </xf>
    <xf numFmtId="164" fontId="3" fillId="0" borderId="9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164" fontId="3" fillId="2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2" fontId="3" fillId="2" borderId="10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64" fontId="3" fillId="0" borderId="12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2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164" fontId="3" fillId="0" borderId="2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0" xfId="0" applyFont="1" applyBorder="1" applyAlignment="1">
      <alignment/>
    </xf>
    <xf numFmtId="2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9" xfId="0" applyFont="1" applyBorder="1" applyAlignment="1">
      <alignment wrapText="1"/>
    </xf>
    <xf numFmtId="2" fontId="3" fillId="0" borderId="10" xfId="0" applyNumberFormat="1" applyFont="1" applyFill="1" applyBorder="1" applyAlignment="1" applyProtection="1">
      <alignment horizontal="center" wrapText="1"/>
      <protection/>
    </xf>
    <xf numFmtId="0" fontId="4" fillId="0" borderId="1" xfId="0" applyFont="1" applyBorder="1" applyAlignment="1">
      <alignment wrapText="1"/>
    </xf>
    <xf numFmtId="164" fontId="3" fillId="0" borderId="4" xfId="0" applyNumberFormat="1" applyFont="1" applyBorder="1" applyAlignment="1">
      <alignment horizontal="center" wrapText="1"/>
    </xf>
    <xf numFmtId="164" fontId="3" fillId="2" borderId="4" xfId="0" applyNumberFormat="1" applyFont="1" applyFill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2" fontId="3" fillId="2" borderId="4" xfId="0" applyNumberFormat="1" applyFont="1" applyFill="1" applyBorder="1" applyAlignment="1">
      <alignment horizontal="center" wrapText="1"/>
    </xf>
    <xf numFmtId="2" fontId="3" fillId="0" borderId="4" xfId="0" applyNumberFormat="1" applyFont="1" applyFill="1" applyBorder="1" applyAlignment="1" applyProtection="1">
      <alignment horizontal="center" wrapText="1"/>
      <protection/>
    </xf>
    <xf numFmtId="0" fontId="4" fillId="0" borderId="3" xfId="0" applyFont="1" applyBorder="1" applyAlignment="1">
      <alignment wrapText="1"/>
    </xf>
    <xf numFmtId="164" fontId="3" fillId="0" borderId="13" xfId="0" applyNumberFormat="1" applyFont="1" applyBorder="1" applyAlignment="1">
      <alignment horizontal="center" wrapText="1"/>
    </xf>
    <xf numFmtId="164" fontId="3" fillId="2" borderId="13" xfId="0" applyNumberFormat="1" applyFont="1" applyFill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2" fontId="3" fillId="2" borderId="13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 applyProtection="1">
      <alignment horizontal="center" wrapText="1"/>
      <protection/>
    </xf>
    <xf numFmtId="0" fontId="0" fillId="0" borderId="14" xfId="0" applyFont="1" applyBorder="1" applyAlignment="1">
      <alignment/>
    </xf>
    <xf numFmtId="1" fontId="3" fillId="0" borderId="10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3" fillId="0" borderId="5" xfId="0" applyNumberFormat="1" applyFont="1" applyFill="1" applyBorder="1" applyAlignment="1" applyProtection="1">
      <alignment wrapText="1"/>
      <protection/>
    </xf>
    <xf numFmtId="0" fontId="3" fillId="0" borderId="8" xfId="0" applyFont="1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3" fillId="0" borderId="15" xfId="0" applyFont="1" applyBorder="1" applyAlignment="1">
      <alignment/>
    </xf>
    <xf numFmtId="0" fontId="4" fillId="2" borderId="2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1">
      <selection activeCell="B33" sqref="B33"/>
    </sheetView>
  </sheetViews>
  <sheetFormatPr defaultColWidth="9.140625" defaultRowHeight="12.75"/>
  <cols>
    <col min="1" max="1" width="3.421875" style="50" bestFit="1" customWidth="1"/>
    <col min="2" max="2" width="48.00390625" style="50" bestFit="1" customWidth="1"/>
    <col min="3" max="8" width="8.8515625" style="50" bestFit="1" customWidth="1"/>
    <col min="9" max="9" width="19.57421875" style="5" bestFit="1" customWidth="1"/>
    <col min="10" max="16384" width="8.8515625" style="50" customWidth="1"/>
  </cols>
  <sheetData>
    <row r="1" spans="1:9" ht="13.5" thickBot="1">
      <c r="A1" s="1" t="s">
        <v>23</v>
      </c>
      <c r="B1" s="2"/>
      <c r="C1" s="3" t="s">
        <v>0</v>
      </c>
      <c r="D1" s="3" t="s">
        <v>1</v>
      </c>
      <c r="E1" s="3" t="s">
        <v>2</v>
      </c>
      <c r="F1" s="3" t="s">
        <v>3</v>
      </c>
      <c r="G1" s="3" t="s">
        <v>14</v>
      </c>
      <c r="H1" s="3" t="s">
        <v>40</v>
      </c>
      <c r="I1" s="4" t="s">
        <v>45</v>
      </c>
    </row>
    <row r="2" spans="1:9" ht="15" customHeight="1" thickBot="1">
      <c r="A2" s="6"/>
      <c r="B2" s="88" t="s">
        <v>25</v>
      </c>
      <c r="C2" s="88"/>
      <c r="D2" s="88"/>
      <c r="E2" s="88"/>
      <c r="F2" s="88"/>
      <c r="G2" s="88"/>
      <c r="H2" s="7"/>
      <c r="I2" s="8"/>
    </row>
    <row r="3" spans="1:9" ht="12.75">
      <c r="A3" s="9"/>
      <c r="B3" s="2" t="s">
        <v>54</v>
      </c>
      <c r="C3" s="30"/>
      <c r="D3" s="49" t="s">
        <v>68</v>
      </c>
      <c r="E3" s="30" t="s">
        <v>68</v>
      </c>
      <c r="F3" s="49"/>
      <c r="G3" s="30" t="s">
        <v>68</v>
      </c>
      <c r="H3" s="30"/>
      <c r="I3" s="43" t="s">
        <v>11</v>
      </c>
    </row>
    <row r="4" spans="1:9" ht="12.75">
      <c r="A4" s="9"/>
      <c r="B4" s="2" t="s">
        <v>59</v>
      </c>
      <c r="C4" s="31"/>
      <c r="D4" s="10">
        <v>21.9</v>
      </c>
      <c r="E4" s="31">
        <v>21.4</v>
      </c>
      <c r="F4" s="10"/>
      <c r="G4" s="31">
        <v>20.3</v>
      </c>
      <c r="H4" s="31"/>
      <c r="I4" s="44" t="s">
        <v>12</v>
      </c>
    </row>
    <row r="5" spans="1:9" ht="12.75">
      <c r="A5" s="9"/>
      <c r="B5" s="2" t="s">
        <v>33</v>
      </c>
      <c r="C5" s="31"/>
      <c r="D5" s="10">
        <v>10</v>
      </c>
      <c r="E5" s="31">
        <v>10</v>
      </c>
      <c r="F5" s="10"/>
      <c r="G5" s="31">
        <v>10</v>
      </c>
      <c r="H5" s="31"/>
      <c r="I5" s="44" t="s">
        <v>12</v>
      </c>
    </row>
    <row r="6" spans="1:9" ht="12.75">
      <c r="A6" s="11"/>
      <c r="B6" s="12" t="s">
        <v>36</v>
      </c>
      <c r="C6" s="32"/>
      <c r="D6" s="13"/>
      <c r="E6" s="32"/>
      <c r="F6" s="13"/>
      <c r="G6" s="32"/>
      <c r="H6" s="32"/>
      <c r="I6" s="45"/>
    </row>
    <row r="7" spans="1:9" ht="15" customHeight="1">
      <c r="A7" s="9"/>
      <c r="B7" s="2" t="s">
        <v>41</v>
      </c>
      <c r="C7" s="31"/>
      <c r="D7" s="10" t="s">
        <v>34</v>
      </c>
      <c r="E7" s="31" t="s">
        <v>34</v>
      </c>
      <c r="F7" s="10"/>
      <c r="G7" s="31" t="s">
        <v>34</v>
      </c>
      <c r="H7" s="31"/>
      <c r="I7" s="44" t="s">
        <v>11</v>
      </c>
    </row>
    <row r="8" spans="1:9" ht="12.75">
      <c r="A8" s="9"/>
      <c r="B8" s="2" t="s">
        <v>42</v>
      </c>
      <c r="C8" s="31"/>
      <c r="D8" s="10">
        <v>1.6</v>
      </c>
      <c r="E8" s="31">
        <v>1.6</v>
      </c>
      <c r="F8" s="10"/>
      <c r="G8" s="31">
        <v>1.6</v>
      </c>
      <c r="H8" s="31"/>
      <c r="I8" s="44" t="s">
        <v>11</v>
      </c>
    </row>
    <row r="9" spans="1:9" ht="12.75">
      <c r="A9" s="9"/>
      <c r="B9" s="2" t="s">
        <v>35</v>
      </c>
      <c r="C9" s="31"/>
      <c r="D9" s="10">
        <v>17.2</v>
      </c>
      <c r="E9" s="31">
        <v>16</v>
      </c>
      <c r="F9" s="10"/>
      <c r="G9" s="31">
        <v>13</v>
      </c>
      <c r="H9" s="31"/>
      <c r="I9" s="44" t="s">
        <v>11</v>
      </c>
    </row>
    <row r="10" spans="1:9" ht="12.75">
      <c r="A10" s="9"/>
      <c r="B10" s="2" t="s">
        <v>43</v>
      </c>
      <c r="C10" s="31"/>
      <c r="D10" s="10">
        <v>1.5</v>
      </c>
      <c r="E10" s="31">
        <v>1.5</v>
      </c>
      <c r="F10" s="10"/>
      <c r="G10" s="31">
        <v>1.5</v>
      </c>
      <c r="H10" s="31"/>
      <c r="I10" s="44" t="s">
        <v>11</v>
      </c>
    </row>
    <row r="11" spans="1:9" ht="12.75">
      <c r="A11" s="9"/>
      <c r="B11" s="2" t="s">
        <v>44</v>
      </c>
      <c r="C11" s="31"/>
      <c r="D11" s="10">
        <v>1</v>
      </c>
      <c r="E11" s="31">
        <v>0.9</v>
      </c>
      <c r="F11" s="10"/>
      <c r="G11" s="31">
        <v>0.8</v>
      </c>
      <c r="H11" s="31"/>
      <c r="I11" s="44" t="s">
        <v>11</v>
      </c>
    </row>
    <row r="12" spans="1:9" ht="12.75">
      <c r="A12" s="9"/>
      <c r="B12" s="2" t="s">
        <v>46</v>
      </c>
      <c r="C12" s="33"/>
      <c r="D12" s="14">
        <v>0</v>
      </c>
      <c r="E12" s="33">
        <v>0</v>
      </c>
      <c r="F12" s="14"/>
      <c r="G12" s="33">
        <v>0.08</v>
      </c>
      <c r="H12" s="33"/>
      <c r="I12" s="44" t="s">
        <v>11</v>
      </c>
    </row>
    <row r="13" spans="1:9" ht="12.75">
      <c r="A13" s="9">
        <v>3</v>
      </c>
      <c r="B13" s="2" t="s">
        <v>47</v>
      </c>
      <c r="C13" s="34"/>
      <c r="D13" s="15">
        <v>20</v>
      </c>
      <c r="E13" s="34">
        <v>10</v>
      </c>
      <c r="F13" s="15"/>
      <c r="G13" s="34">
        <v>6</v>
      </c>
      <c r="H13" s="34"/>
      <c r="I13" s="44" t="s">
        <v>11</v>
      </c>
    </row>
    <row r="14" spans="1:9" ht="39">
      <c r="A14" s="9"/>
      <c r="B14" s="2" t="s">
        <v>37</v>
      </c>
      <c r="C14" s="34"/>
      <c r="D14" s="15"/>
      <c r="E14" s="34"/>
      <c r="F14" s="15"/>
      <c r="G14" s="34"/>
      <c r="H14" s="34"/>
      <c r="I14" s="44"/>
    </row>
    <row r="15" spans="1:9" ht="12.75">
      <c r="A15" s="11"/>
      <c r="B15" s="16"/>
      <c r="C15" s="35"/>
      <c r="D15" s="17"/>
      <c r="E15" s="35"/>
      <c r="F15" s="17"/>
      <c r="G15" s="35"/>
      <c r="H15" s="35"/>
      <c r="I15" s="45"/>
    </row>
    <row r="16" spans="1:9" ht="17.25" customHeight="1">
      <c r="A16" s="9">
        <v>1</v>
      </c>
      <c r="B16" s="2" t="s">
        <v>50</v>
      </c>
      <c r="C16" s="34"/>
      <c r="D16" s="15">
        <v>3000</v>
      </c>
      <c r="E16" s="34">
        <v>2400</v>
      </c>
      <c r="F16" s="15"/>
      <c r="G16" s="34">
        <v>10800</v>
      </c>
      <c r="H16" s="34"/>
      <c r="I16" s="44" t="s">
        <v>48</v>
      </c>
    </row>
    <row r="17" spans="1:9" ht="12.75">
      <c r="A17" s="9"/>
      <c r="B17" s="2" t="s">
        <v>13</v>
      </c>
      <c r="C17" s="34"/>
      <c r="D17" s="15">
        <v>230</v>
      </c>
      <c r="E17" s="34">
        <v>230</v>
      </c>
      <c r="F17" s="15"/>
      <c r="G17" s="34">
        <v>230</v>
      </c>
      <c r="H17" s="34"/>
      <c r="I17" s="44" t="s">
        <v>12</v>
      </c>
    </row>
    <row r="18" spans="1:9" ht="12.75">
      <c r="A18" s="9">
        <v>2</v>
      </c>
      <c r="B18" s="2" t="s">
        <v>26</v>
      </c>
      <c r="C18" s="34"/>
      <c r="D18" s="15">
        <v>140</v>
      </c>
      <c r="E18" s="34">
        <v>140</v>
      </c>
      <c r="F18" s="15"/>
      <c r="G18" s="34">
        <v>140</v>
      </c>
      <c r="H18" s="34"/>
      <c r="I18" s="44" t="s">
        <v>49</v>
      </c>
    </row>
    <row r="19" spans="1:9" ht="12.75">
      <c r="A19" s="9"/>
      <c r="B19" s="2" t="s">
        <v>52</v>
      </c>
      <c r="C19" s="65">
        <f aca="true" t="shared" si="0" ref="C19:H19">IF(C18&gt;0,C17/C18,0)</f>
        <v>0</v>
      </c>
      <c r="D19" s="65">
        <f t="shared" si="0"/>
        <v>1.6428571428571428</v>
      </c>
      <c r="E19" s="65">
        <f t="shared" si="0"/>
        <v>1.6428571428571428</v>
      </c>
      <c r="F19" s="58">
        <f t="shared" si="0"/>
        <v>0</v>
      </c>
      <c r="G19" s="72">
        <f t="shared" si="0"/>
        <v>1.6428571428571428</v>
      </c>
      <c r="H19" s="56">
        <f t="shared" si="0"/>
        <v>0</v>
      </c>
      <c r="I19" s="44" t="s">
        <v>53</v>
      </c>
    </row>
    <row r="20" spans="1:9" ht="13.5" thickBot="1">
      <c r="A20" s="51"/>
      <c r="B20" s="19" t="s">
        <v>60</v>
      </c>
      <c r="C20" s="52"/>
      <c r="D20" s="53" t="s">
        <v>51</v>
      </c>
      <c r="E20" s="52" t="s">
        <v>51</v>
      </c>
      <c r="F20" s="53"/>
      <c r="G20" s="52" t="s">
        <v>51</v>
      </c>
      <c r="H20" s="52"/>
      <c r="I20" s="46" t="s">
        <v>11</v>
      </c>
    </row>
    <row r="21" spans="1:9" ht="12.75">
      <c r="A21" s="1"/>
      <c r="B21" s="2"/>
      <c r="C21" s="34"/>
      <c r="D21" s="15"/>
      <c r="E21" s="34"/>
      <c r="F21" s="15"/>
      <c r="G21" s="34"/>
      <c r="H21" s="34"/>
      <c r="I21" s="78"/>
    </row>
    <row r="22" spans="1:9" ht="13.5" thickBot="1">
      <c r="A22" s="1"/>
      <c r="B22" s="2"/>
      <c r="C22" s="15"/>
      <c r="D22" s="15"/>
      <c r="E22" s="15"/>
      <c r="F22" s="15"/>
      <c r="G22" s="15"/>
      <c r="H22" s="15"/>
      <c r="I22" s="1"/>
    </row>
    <row r="23" spans="1:9" ht="13.5" thickBot="1">
      <c r="A23" s="6"/>
      <c r="B23" s="12" t="s">
        <v>21</v>
      </c>
      <c r="C23" s="34"/>
      <c r="D23" s="15"/>
      <c r="E23" s="34"/>
      <c r="F23" s="15"/>
      <c r="G23" s="34"/>
      <c r="H23" s="34"/>
      <c r="I23" s="78"/>
    </row>
    <row r="24" spans="1:9" ht="14.25" thickBot="1">
      <c r="A24" s="9"/>
      <c r="B24" s="83" t="s">
        <v>9</v>
      </c>
      <c r="C24" s="87"/>
      <c r="D24" s="82"/>
      <c r="E24" s="87"/>
      <c r="F24" s="82"/>
      <c r="G24" s="87"/>
      <c r="H24" s="87"/>
      <c r="I24" s="84"/>
    </row>
    <row r="25" spans="1:9" ht="12.75">
      <c r="A25" s="54">
        <v>3</v>
      </c>
      <c r="B25" s="79" t="s">
        <v>38</v>
      </c>
      <c r="C25" s="38">
        <f>C13</f>
        <v>0</v>
      </c>
      <c r="D25" s="24">
        <f>D13</f>
        <v>20</v>
      </c>
      <c r="E25" s="38">
        <f>E13</f>
        <v>10</v>
      </c>
      <c r="F25" s="24">
        <f>F13</f>
        <v>0</v>
      </c>
      <c r="G25" s="38">
        <f>G13</f>
        <v>6</v>
      </c>
      <c r="H25" s="38"/>
      <c r="I25" s="44" t="str">
        <f>I13</f>
        <v>PI</v>
      </c>
    </row>
    <row r="26" spans="1:9" ht="12.75">
      <c r="A26" s="9">
        <v>4</v>
      </c>
      <c r="B26" s="77" t="s">
        <v>61</v>
      </c>
      <c r="C26" s="34"/>
      <c r="D26" s="15">
        <v>5</v>
      </c>
      <c r="E26" s="34">
        <v>8</v>
      </c>
      <c r="F26" s="15"/>
      <c r="G26" s="34">
        <v>15</v>
      </c>
      <c r="H26" s="34"/>
      <c r="I26" s="44" t="s">
        <v>11</v>
      </c>
    </row>
    <row r="27" spans="1:9" ht="12.75">
      <c r="A27" s="9">
        <v>5</v>
      </c>
      <c r="B27" s="77" t="s">
        <v>62</v>
      </c>
      <c r="C27" s="34"/>
      <c r="D27" s="15">
        <v>1</v>
      </c>
      <c r="E27" s="34">
        <v>1</v>
      </c>
      <c r="F27" s="15"/>
      <c r="G27" s="34">
        <v>1</v>
      </c>
      <c r="H27" s="34"/>
      <c r="I27" s="44" t="s">
        <v>11</v>
      </c>
    </row>
    <row r="28" spans="1:9" ht="12.75">
      <c r="A28" s="9">
        <v>6</v>
      </c>
      <c r="B28" s="77" t="s">
        <v>63</v>
      </c>
      <c r="C28" s="34"/>
      <c r="D28" s="15">
        <v>1</v>
      </c>
      <c r="E28" s="34">
        <v>1</v>
      </c>
      <c r="F28" s="15"/>
      <c r="G28" s="34">
        <v>1</v>
      </c>
      <c r="H28" s="34"/>
      <c r="I28" s="47" t="s">
        <v>11</v>
      </c>
    </row>
    <row r="29" spans="1:9" ht="26.25">
      <c r="A29" s="9">
        <v>7</v>
      </c>
      <c r="B29" s="77" t="s">
        <v>64</v>
      </c>
      <c r="C29" s="34"/>
      <c r="D29" s="15">
        <v>5</v>
      </c>
      <c r="E29" s="34">
        <v>5</v>
      </c>
      <c r="F29" s="15"/>
      <c r="G29" s="34">
        <v>5</v>
      </c>
      <c r="H29" s="34"/>
      <c r="I29" s="47" t="s">
        <v>11</v>
      </c>
    </row>
    <row r="30" spans="1:9" ht="12.75">
      <c r="A30" s="9">
        <v>8</v>
      </c>
      <c r="B30" s="77" t="s">
        <v>65</v>
      </c>
      <c r="C30" s="34"/>
      <c r="D30" s="15">
        <v>6</v>
      </c>
      <c r="E30" s="34">
        <v>6</v>
      </c>
      <c r="F30" s="15"/>
      <c r="G30" s="34">
        <v>6</v>
      </c>
      <c r="H30" s="34"/>
      <c r="I30" s="47" t="s">
        <v>11</v>
      </c>
    </row>
    <row r="31" spans="1:9" ht="12.75">
      <c r="A31" s="54"/>
      <c r="B31" s="79" t="s">
        <v>69</v>
      </c>
      <c r="C31" s="55"/>
      <c r="D31" s="4"/>
      <c r="E31" s="41"/>
      <c r="G31" s="41"/>
      <c r="H31" s="41"/>
      <c r="I31" s="47" t="s">
        <v>11</v>
      </c>
    </row>
    <row r="32" spans="1:9" ht="12.75">
      <c r="A32" s="54"/>
      <c r="B32" s="79" t="s">
        <v>66</v>
      </c>
      <c r="C32" s="55"/>
      <c r="E32" s="55"/>
      <c r="G32" s="55"/>
      <c r="H32" s="55"/>
      <c r="I32" s="47" t="s">
        <v>11</v>
      </c>
    </row>
    <row r="33" spans="1:9" ht="26.25">
      <c r="A33" s="54"/>
      <c r="B33" s="79" t="s">
        <v>70</v>
      </c>
      <c r="C33" s="55"/>
      <c r="E33" s="55"/>
      <c r="G33" s="55"/>
      <c r="H33" s="55"/>
      <c r="I33" s="47" t="s">
        <v>11</v>
      </c>
    </row>
    <row r="34" spans="1:9" ht="13.5">
      <c r="A34" s="9"/>
      <c r="B34" s="80" t="s">
        <v>10</v>
      </c>
      <c r="C34" s="34"/>
      <c r="D34" s="15"/>
      <c r="E34" s="34"/>
      <c r="F34" s="15"/>
      <c r="G34" s="34"/>
      <c r="H34" s="34"/>
      <c r="I34" s="44"/>
    </row>
    <row r="35" spans="1:9" ht="12.75">
      <c r="A35" s="9">
        <v>9</v>
      </c>
      <c r="B35" s="77" t="s">
        <v>4</v>
      </c>
      <c r="C35" s="34"/>
      <c r="D35" s="15">
        <f>(D13*D26*D27*D28*D29*D30)</f>
        <v>3000</v>
      </c>
      <c r="E35" s="34">
        <f>(E13*E26*E27*E28*E29*E30)</f>
        <v>2400</v>
      </c>
      <c r="F35" s="15"/>
      <c r="G35" s="34">
        <f>(G13*G26*G27*G28*G29*G30)</f>
        <v>2700</v>
      </c>
      <c r="H35" s="34"/>
      <c r="I35" s="44" t="s">
        <v>15</v>
      </c>
    </row>
    <row r="36" spans="1:9" ht="12.75">
      <c r="A36" s="9">
        <v>10</v>
      </c>
      <c r="B36" s="77" t="s">
        <v>5</v>
      </c>
      <c r="C36" s="34"/>
      <c r="D36" s="15">
        <v>3378</v>
      </c>
      <c r="E36" s="34">
        <v>2868</v>
      </c>
      <c r="F36" s="15"/>
      <c r="G36" s="34">
        <v>3378</v>
      </c>
      <c r="H36" s="34"/>
      <c r="I36" s="44" t="s">
        <v>48</v>
      </c>
    </row>
    <row r="37" spans="1:9" ht="12.75">
      <c r="A37" s="9"/>
      <c r="B37" s="77" t="s">
        <v>57</v>
      </c>
      <c r="C37" s="60">
        <f aca="true" t="shared" si="1" ref="C37:H37">C36/60</f>
        <v>0</v>
      </c>
      <c r="D37" s="60">
        <f t="shared" si="1"/>
        <v>56.3</v>
      </c>
      <c r="E37" s="60">
        <f t="shared" si="1"/>
        <v>47.8</v>
      </c>
      <c r="F37" s="60">
        <f t="shared" si="1"/>
        <v>0</v>
      </c>
      <c r="G37" s="60">
        <f t="shared" si="1"/>
        <v>56.3</v>
      </c>
      <c r="H37" s="31">
        <f t="shared" si="1"/>
        <v>0</v>
      </c>
      <c r="I37" s="78" t="s">
        <v>58</v>
      </c>
    </row>
    <row r="38" spans="1:9" ht="12.75">
      <c r="A38" s="9"/>
      <c r="B38" s="77" t="s">
        <v>8</v>
      </c>
      <c r="C38" s="31" t="str">
        <f aca="true" t="shared" si="2" ref="C38:H38">IF(C36&gt;0,C35*100/C36,"-")</f>
        <v>-</v>
      </c>
      <c r="D38" s="31">
        <f t="shared" si="2"/>
        <v>88.80994671403197</v>
      </c>
      <c r="E38" s="31">
        <f t="shared" si="2"/>
        <v>83.68200836820084</v>
      </c>
      <c r="F38" s="31" t="str">
        <f t="shared" si="2"/>
        <v>-</v>
      </c>
      <c r="G38" s="31">
        <f t="shared" si="2"/>
        <v>79.92895204262878</v>
      </c>
      <c r="H38" s="31" t="str">
        <f t="shared" si="2"/>
        <v>-</v>
      </c>
      <c r="I38" s="44" t="s">
        <v>16</v>
      </c>
    </row>
    <row r="39" spans="1:9" ht="12.75">
      <c r="A39" s="9">
        <v>11</v>
      </c>
      <c r="B39" s="77" t="s">
        <v>39</v>
      </c>
      <c r="C39" s="34"/>
      <c r="D39" s="15">
        <f>D35/3</f>
        <v>1000</v>
      </c>
      <c r="E39" s="34">
        <f>E35/3</f>
        <v>800</v>
      </c>
      <c r="F39" s="15"/>
      <c r="G39" s="34">
        <f>G35/3</f>
        <v>900</v>
      </c>
      <c r="H39" s="34"/>
      <c r="I39" s="44" t="s">
        <v>17</v>
      </c>
    </row>
    <row r="40" spans="1:9" s="5" customFormat="1" ht="12.75">
      <c r="A40" s="9"/>
      <c r="B40" s="77" t="s">
        <v>56</v>
      </c>
      <c r="C40" s="34"/>
      <c r="D40" s="15"/>
      <c r="E40" s="34"/>
      <c r="F40" s="15"/>
      <c r="G40" s="34"/>
      <c r="H40" s="34"/>
      <c r="I40" s="44" t="s">
        <v>48</v>
      </c>
    </row>
    <row r="41" spans="1:9" ht="13.5" thickBot="1">
      <c r="A41" s="25"/>
      <c r="B41" s="81" t="s">
        <v>55</v>
      </c>
      <c r="C41" s="40" t="s">
        <v>7</v>
      </c>
      <c r="D41" s="26"/>
      <c r="E41" s="40"/>
      <c r="F41" s="26"/>
      <c r="G41" s="40"/>
      <c r="H41" s="40"/>
      <c r="I41" s="44" t="s">
        <v>11</v>
      </c>
    </row>
    <row r="42" spans="1:9" ht="13.5" thickBot="1">
      <c r="A42" s="1"/>
      <c r="B42" s="2"/>
      <c r="C42" s="34"/>
      <c r="D42" s="15"/>
      <c r="E42" s="34"/>
      <c r="F42" s="15"/>
      <c r="G42" s="34"/>
      <c r="H42" s="34"/>
      <c r="I42" s="44"/>
    </row>
    <row r="43" spans="1:9" ht="12.75">
      <c r="A43" s="6"/>
      <c r="B43" s="85" t="s">
        <v>28</v>
      </c>
      <c r="C43" s="37"/>
      <c r="D43" s="21"/>
      <c r="E43" s="37"/>
      <c r="F43" s="21"/>
      <c r="G43" s="37"/>
      <c r="H43" s="37"/>
      <c r="I43" s="43"/>
    </row>
    <row r="44" spans="1:9" ht="12.75">
      <c r="A44" s="9">
        <v>12</v>
      </c>
      <c r="B44" s="2" t="s">
        <v>20</v>
      </c>
      <c r="C44" s="34">
        <f aca="true" t="shared" si="3" ref="C44:H44">IF(C39&gt;0,C16/C39,0)</f>
        <v>0</v>
      </c>
      <c r="D44" s="34">
        <f t="shared" si="3"/>
        <v>3</v>
      </c>
      <c r="E44" s="34">
        <f t="shared" si="3"/>
        <v>3</v>
      </c>
      <c r="F44" s="34">
        <f t="shared" si="3"/>
        <v>0</v>
      </c>
      <c r="G44" s="34">
        <f t="shared" si="3"/>
        <v>12</v>
      </c>
      <c r="H44" s="34">
        <f t="shared" si="3"/>
        <v>0</v>
      </c>
      <c r="I44" s="44" t="s">
        <v>18</v>
      </c>
    </row>
    <row r="45" spans="1:9" ht="12.75">
      <c r="A45" s="54"/>
      <c r="B45" s="23" t="s">
        <v>24</v>
      </c>
      <c r="C45" s="55"/>
      <c r="E45" s="55"/>
      <c r="G45" s="55"/>
      <c r="H45" s="55"/>
      <c r="I45" s="44" t="s">
        <v>11</v>
      </c>
    </row>
    <row r="46" spans="1:9" ht="12.75">
      <c r="A46" s="54"/>
      <c r="B46" s="23" t="s">
        <v>30</v>
      </c>
      <c r="C46" s="55"/>
      <c r="E46" s="55"/>
      <c r="G46" s="55"/>
      <c r="H46" s="55"/>
      <c r="I46" s="44" t="s">
        <v>11</v>
      </c>
    </row>
    <row r="47" spans="1:9" ht="12.75">
      <c r="A47" s="54"/>
      <c r="B47" s="23" t="s">
        <v>29</v>
      </c>
      <c r="C47" s="55"/>
      <c r="E47" s="55"/>
      <c r="G47" s="55"/>
      <c r="H47" s="55"/>
      <c r="I47" s="44" t="s">
        <v>11</v>
      </c>
    </row>
    <row r="48" spans="1:9" ht="12.75">
      <c r="A48" s="54"/>
      <c r="B48" s="23" t="s">
        <v>31</v>
      </c>
      <c r="C48" s="55"/>
      <c r="E48" s="55"/>
      <c r="G48" s="55"/>
      <c r="H48" s="55"/>
      <c r="I48" s="44" t="s">
        <v>11</v>
      </c>
    </row>
    <row r="49" spans="1:9" ht="12.75">
      <c r="A49" s="54"/>
      <c r="B49" s="23" t="s">
        <v>22</v>
      </c>
      <c r="C49" s="55"/>
      <c r="E49" s="55"/>
      <c r="G49" s="55"/>
      <c r="H49" s="55"/>
      <c r="I49" s="44" t="s">
        <v>11</v>
      </c>
    </row>
    <row r="50" spans="1:9" ht="13.5" thickBot="1">
      <c r="A50" s="51"/>
      <c r="B50" s="19" t="s">
        <v>32</v>
      </c>
      <c r="C50" s="52"/>
      <c r="D50" s="53"/>
      <c r="E50" s="52"/>
      <c r="F50" s="53"/>
      <c r="G50" s="52"/>
      <c r="H50" s="52"/>
      <c r="I50" s="44" t="s">
        <v>11</v>
      </c>
    </row>
    <row r="51" spans="1:9" ht="13.5" thickBot="1">
      <c r="A51" s="1"/>
      <c r="B51" s="2"/>
      <c r="C51" s="34"/>
      <c r="D51" s="15"/>
      <c r="E51" s="34"/>
      <c r="F51" s="15"/>
      <c r="G51" s="34"/>
      <c r="H51" s="34"/>
      <c r="I51" s="44"/>
    </row>
    <row r="52" spans="1:9" ht="13.5" thickBot="1">
      <c r="A52" s="27"/>
      <c r="B52" s="28" t="s">
        <v>6</v>
      </c>
      <c r="C52" s="42">
        <f>(C36*C44*C18)/(60*60)</f>
        <v>0</v>
      </c>
      <c r="D52" s="29">
        <f>(D36*D44*D18)/(60*60)</f>
        <v>394.1</v>
      </c>
      <c r="E52" s="42">
        <f>(E36*E44*E18)/(60*60)</f>
        <v>334.6</v>
      </c>
      <c r="F52" s="29">
        <f>(F36*F44*F18)/(60*60)</f>
        <v>0</v>
      </c>
      <c r="G52" s="42">
        <f>(G18*G36*G44)/(60*60)</f>
        <v>1576.4</v>
      </c>
      <c r="H52" s="29">
        <f>(H36*H44*H18)/(60*60)</f>
        <v>0</v>
      </c>
      <c r="I52" s="48" t="s">
        <v>19</v>
      </c>
    </row>
  </sheetData>
  <mergeCells count="1">
    <mergeCell ref="B2:G2"/>
  </mergeCells>
  <printOptions gridLines="1"/>
  <pageMargins left="0.75" right="0.75" top="1" bottom="1" header="0.5" footer="0.5"/>
  <pageSetup horizontalDpi="600" verticalDpi="600" orientation="landscape" paperSize="9" scale="96" r:id="rId1"/>
  <headerFooter alignWithMargins="0">
    <oddFooter>&amp;L&amp;A of &amp;F</oddFoot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="60" workbookViewId="0" topLeftCell="A1">
      <selection activeCell="O19" sqref="O19"/>
    </sheetView>
  </sheetViews>
  <sheetFormatPr defaultColWidth="9.140625" defaultRowHeight="12.75"/>
  <cols>
    <col min="1" max="1" width="3.421875" style="5" bestFit="1" customWidth="1"/>
    <col min="2" max="2" width="48.00390625" style="86" bestFit="1" customWidth="1"/>
    <col min="3" max="8" width="8.8515625" style="5" bestFit="1" customWidth="1"/>
    <col min="9" max="9" width="19.57421875" style="5" bestFit="1" customWidth="1"/>
    <col min="10" max="16384" width="8.8515625" style="5" customWidth="1"/>
  </cols>
  <sheetData>
    <row r="1" spans="1:9" ht="13.5" thickBot="1">
      <c r="A1" s="1" t="s">
        <v>23</v>
      </c>
      <c r="B1" s="2"/>
      <c r="C1" s="3" t="s">
        <v>0</v>
      </c>
      <c r="D1" s="3" t="s">
        <v>1</v>
      </c>
      <c r="E1" s="3" t="s">
        <v>2</v>
      </c>
      <c r="F1" s="3" t="s">
        <v>3</v>
      </c>
      <c r="G1" s="3" t="s">
        <v>14</v>
      </c>
      <c r="H1" s="3" t="s">
        <v>40</v>
      </c>
      <c r="I1" s="4" t="s">
        <v>45</v>
      </c>
    </row>
    <row r="2" spans="1:9" ht="15" customHeight="1" thickBot="1">
      <c r="A2" s="6"/>
      <c r="B2" s="88" t="s">
        <v>25</v>
      </c>
      <c r="C2" s="88"/>
      <c r="D2" s="88"/>
      <c r="E2" s="88"/>
      <c r="F2" s="88"/>
      <c r="G2" s="88"/>
      <c r="H2" s="7"/>
      <c r="I2" s="8"/>
    </row>
    <row r="3" spans="1:9" ht="15" customHeight="1">
      <c r="A3" s="9"/>
      <c r="B3" s="2" t="s">
        <v>54</v>
      </c>
      <c r="C3" s="59"/>
      <c r="D3" s="59"/>
      <c r="E3" s="59"/>
      <c r="F3" s="57"/>
      <c r="G3" s="66"/>
      <c r="H3" s="7"/>
      <c r="I3" s="43" t="s">
        <v>11</v>
      </c>
    </row>
    <row r="4" spans="1:9" ht="12.75">
      <c r="A4" s="9"/>
      <c r="B4" s="2" t="s">
        <v>59</v>
      </c>
      <c r="C4" s="60"/>
      <c r="D4" s="60"/>
      <c r="E4" s="60"/>
      <c r="F4" s="31"/>
      <c r="G4" s="67"/>
      <c r="H4" s="10"/>
      <c r="I4" s="44" t="s">
        <v>12</v>
      </c>
    </row>
    <row r="5" spans="1:9" ht="12.75">
      <c r="A5" s="9"/>
      <c r="B5" s="2" t="s">
        <v>33</v>
      </c>
      <c r="C5" s="60"/>
      <c r="D5" s="60"/>
      <c r="E5" s="60"/>
      <c r="F5" s="31"/>
      <c r="G5" s="67"/>
      <c r="H5" s="10"/>
      <c r="I5" s="44" t="s">
        <v>12</v>
      </c>
    </row>
    <row r="6" spans="1:9" ht="12.75">
      <c r="A6" s="11"/>
      <c r="B6" s="12" t="s">
        <v>36</v>
      </c>
      <c r="C6" s="61"/>
      <c r="D6" s="61"/>
      <c r="E6" s="61"/>
      <c r="F6" s="32"/>
      <c r="G6" s="68"/>
      <c r="H6" s="13"/>
      <c r="I6" s="45"/>
    </row>
    <row r="7" spans="1:9" ht="15" customHeight="1">
      <c r="A7" s="9"/>
      <c r="B7" s="2" t="s">
        <v>41</v>
      </c>
      <c r="C7" s="60"/>
      <c r="D7" s="60"/>
      <c r="E7" s="60"/>
      <c r="F7" s="31"/>
      <c r="G7" s="67"/>
      <c r="H7" s="10"/>
      <c r="I7" s="44" t="s">
        <v>11</v>
      </c>
    </row>
    <row r="8" spans="1:9" ht="12.75">
      <c r="A8" s="9"/>
      <c r="B8" s="2" t="s">
        <v>42</v>
      </c>
      <c r="C8" s="60"/>
      <c r="D8" s="60"/>
      <c r="E8" s="60"/>
      <c r="F8" s="31"/>
      <c r="G8" s="67"/>
      <c r="H8" s="10"/>
      <c r="I8" s="44" t="s">
        <v>11</v>
      </c>
    </row>
    <row r="9" spans="1:9" ht="12.75">
      <c r="A9" s="9"/>
      <c r="B9" s="2" t="s">
        <v>35</v>
      </c>
      <c r="C9" s="60"/>
      <c r="D9" s="60"/>
      <c r="E9" s="60"/>
      <c r="F9" s="31"/>
      <c r="G9" s="67"/>
      <c r="H9" s="10"/>
      <c r="I9" s="44" t="s">
        <v>11</v>
      </c>
    </row>
    <row r="10" spans="1:9" ht="12.75">
      <c r="A10" s="9"/>
      <c r="B10" s="2" t="s">
        <v>43</v>
      </c>
      <c r="C10" s="60"/>
      <c r="D10" s="60"/>
      <c r="E10" s="60"/>
      <c r="F10" s="31"/>
      <c r="G10" s="67"/>
      <c r="H10" s="10"/>
      <c r="I10" s="44" t="s">
        <v>11</v>
      </c>
    </row>
    <row r="11" spans="1:9" ht="12.75">
      <c r="A11" s="9"/>
      <c r="B11" s="2" t="s">
        <v>44</v>
      </c>
      <c r="C11" s="60"/>
      <c r="D11" s="60"/>
      <c r="E11" s="60"/>
      <c r="F11" s="31"/>
      <c r="G11" s="67"/>
      <c r="H11" s="10"/>
      <c r="I11" s="44" t="s">
        <v>11</v>
      </c>
    </row>
    <row r="12" spans="1:9" ht="12.75">
      <c r="A12" s="9"/>
      <c r="B12" s="2" t="s">
        <v>46</v>
      </c>
      <c r="C12" s="62"/>
      <c r="D12" s="62"/>
      <c r="E12" s="62"/>
      <c r="F12" s="33"/>
      <c r="G12" s="69"/>
      <c r="H12" s="14"/>
      <c r="I12" s="44" t="s">
        <v>11</v>
      </c>
    </row>
    <row r="13" spans="1:9" ht="12.75">
      <c r="A13" s="9">
        <v>3</v>
      </c>
      <c r="B13" s="2" t="s">
        <v>47</v>
      </c>
      <c r="C13" s="63"/>
      <c r="D13" s="63"/>
      <c r="E13" s="63"/>
      <c r="F13" s="34"/>
      <c r="G13" s="70"/>
      <c r="H13" s="15"/>
      <c r="I13" s="44" t="s">
        <v>11</v>
      </c>
    </row>
    <row r="14" spans="1:9" ht="39">
      <c r="A14" s="9"/>
      <c r="B14" s="2" t="s">
        <v>37</v>
      </c>
      <c r="C14" s="63"/>
      <c r="D14" s="63"/>
      <c r="E14" s="63"/>
      <c r="F14" s="34"/>
      <c r="G14" s="70"/>
      <c r="H14" s="15"/>
      <c r="I14" s="44"/>
    </row>
    <row r="15" spans="1:9" ht="12.75">
      <c r="A15" s="11"/>
      <c r="B15" s="16"/>
      <c r="C15" s="64"/>
      <c r="D15" s="64"/>
      <c r="E15" s="64"/>
      <c r="F15" s="35"/>
      <c r="G15" s="71"/>
      <c r="H15" s="17"/>
      <c r="I15" s="45"/>
    </row>
    <row r="16" spans="1:9" ht="17.25" customHeight="1">
      <c r="A16" s="9">
        <v>1</v>
      </c>
      <c r="B16" s="2" t="s">
        <v>50</v>
      </c>
      <c r="C16" s="63"/>
      <c r="D16" s="63"/>
      <c r="E16" s="63"/>
      <c r="F16" s="34"/>
      <c r="G16" s="70"/>
      <c r="H16" s="15"/>
      <c r="I16" s="44" t="s">
        <v>48</v>
      </c>
    </row>
    <row r="17" spans="1:9" ht="12.75">
      <c r="A17" s="9"/>
      <c r="B17" s="2" t="s">
        <v>13</v>
      </c>
      <c r="C17" s="63"/>
      <c r="D17" s="63"/>
      <c r="E17" s="63"/>
      <c r="F17" s="34"/>
      <c r="G17" s="70"/>
      <c r="H17" s="15"/>
      <c r="I17" s="44" t="s">
        <v>12</v>
      </c>
    </row>
    <row r="18" spans="1:9" ht="12.75">
      <c r="A18" s="9">
        <v>2</v>
      </c>
      <c r="B18" s="2" t="s">
        <v>26</v>
      </c>
      <c r="C18" s="63"/>
      <c r="D18" s="63"/>
      <c r="E18" s="63"/>
      <c r="F18" s="34"/>
      <c r="G18" s="70"/>
      <c r="H18" s="15"/>
      <c r="I18" s="44" t="s">
        <v>49</v>
      </c>
    </row>
    <row r="19" spans="1:9" s="50" customFormat="1" ht="12.75">
      <c r="A19" s="9"/>
      <c r="B19" s="2" t="s">
        <v>52</v>
      </c>
      <c r="C19" s="65">
        <f aca="true" t="shared" si="0" ref="C19:H19">IF(C18&gt;0,C17/C18,0)</f>
        <v>0</v>
      </c>
      <c r="D19" s="65">
        <f t="shared" si="0"/>
        <v>0</v>
      </c>
      <c r="E19" s="65">
        <f t="shared" si="0"/>
        <v>0</v>
      </c>
      <c r="F19" s="58">
        <f t="shared" si="0"/>
        <v>0</v>
      </c>
      <c r="G19" s="72">
        <f t="shared" si="0"/>
        <v>0</v>
      </c>
      <c r="H19" s="56">
        <f t="shared" si="0"/>
        <v>0</v>
      </c>
      <c r="I19" s="44" t="s">
        <v>53</v>
      </c>
    </row>
    <row r="20" spans="1:9" ht="13.5" thickBot="1">
      <c r="A20" s="18"/>
      <c r="B20" s="19" t="s">
        <v>60</v>
      </c>
      <c r="C20" s="18"/>
      <c r="D20" s="18"/>
      <c r="E20" s="18"/>
      <c r="F20" s="36"/>
      <c r="G20" s="73"/>
      <c r="H20" s="73"/>
      <c r="I20" s="46" t="s">
        <v>11</v>
      </c>
    </row>
    <row r="21" spans="1:9" ht="12.75">
      <c r="A21" s="1"/>
      <c r="B21" s="2"/>
      <c r="C21" s="15"/>
      <c r="D21" s="15"/>
      <c r="E21" s="15"/>
      <c r="F21" s="15"/>
      <c r="G21" s="15"/>
      <c r="H21" s="15"/>
      <c r="I21" s="78"/>
    </row>
    <row r="22" spans="1:9" ht="12.75">
      <c r="A22" s="1"/>
      <c r="B22" s="2"/>
      <c r="C22" s="15"/>
      <c r="D22" s="15"/>
      <c r="E22" s="15"/>
      <c r="F22" s="15"/>
      <c r="G22" s="15"/>
      <c r="H22" s="15"/>
      <c r="I22" s="1"/>
    </row>
    <row r="23" spans="1:9" ht="13.5" thickBot="1">
      <c r="A23" s="1"/>
      <c r="B23" s="12" t="s">
        <v>21</v>
      </c>
      <c r="C23" s="15"/>
      <c r="D23" s="15"/>
      <c r="E23" s="15"/>
      <c r="F23" s="15"/>
      <c r="G23" s="15"/>
      <c r="H23" s="15"/>
      <c r="I23" s="78"/>
    </row>
    <row r="24" spans="1:9" ht="14.25" thickBot="1">
      <c r="A24" s="9"/>
      <c r="B24" s="83" t="s">
        <v>9</v>
      </c>
      <c r="C24" s="82"/>
      <c r="D24" s="82"/>
      <c r="E24" s="82"/>
      <c r="F24" s="82"/>
      <c r="G24" s="82"/>
      <c r="H24" s="82"/>
      <c r="I24" s="84"/>
    </row>
    <row r="25" spans="1:9" ht="12.75">
      <c r="A25" s="22">
        <v>3</v>
      </c>
      <c r="B25" s="79" t="s">
        <v>38</v>
      </c>
      <c r="C25" s="38">
        <f>C13</f>
        <v>0</v>
      </c>
      <c r="D25" s="24">
        <f aca="true" t="shared" si="1" ref="D25:I25">D13</f>
        <v>0</v>
      </c>
      <c r="E25" s="38">
        <f t="shared" si="1"/>
        <v>0</v>
      </c>
      <c r="F25" s="24">
        <f t="shared" si="1"/>
        <v>0</v>
      </c>
      <c r="G25" s="38">
        <f t="shared" si="1"/>
        <v>0</v>
      </c>
      <c r="H25" s="38">
        <f>H13</f>
        <v>0</v>
      </c>
      <c r="I25" s="44" t="str">
        <f t="shared" si="1"/>
        <v>PI</v>
      </c>
    </row>
    <row r="26" spans="1:9" ht="12.75">
      <c r="A26" s="9">
        <v>4</v>
      </c>
      <c r="B26" s="77" t="s">
        <v>61</v>
      </c>
      <c r="C26" s="34"/>
      <c r="D26" s="15"/>
      <c r="E26" s="34"/>
      <c r="F26" s="15"/>
      <c r="G26" s="34"/>
      <c r="H26" s="34"/>
      <c r="I26" s="44" t="s">
        <v>11</v>
      </c>
    </row>
    <row r="27" spans="1:9" ht="12.75">
      <c r="A27" s="9">
        <v>5</v>
      </c>
      <c r="B27" s="77" t="s">
        <v>62</v>
      </c>
      <c r="C27" s="34"/>
      <c r="D27" s="15"/>
      <c r="E27" s="34"/>
      <c r="F27" s="15"/>
      <c r="G27" s="34"/>
      <c r="H27" s="34"/>
      <c r="I27" s="44" t="s">
        <v>11</v>
      </c>
    </row>
    <row r="28" spans="1:9" ht="12.75">
      <c r="A28" s="9">
        <v>6</v>
      </c>
      <c r="B28" s="77" t="s">
        <v>63</v>
      </c>
      <c r="C28" s="34"/>
      <c r="D28" s="15"/>
      <c r="E28" s="34"/>
      <c r="F28" s="15"/>
      <c r="G28" s="34"/>
      <c r="H28" s="34"/>
      <c r="I28" s="47" t="s">
        <v>11</v>
      </c>
    </row>
    <row r="29" spans="1:9" ht="26.25">
      <c r="A29" s="9">
        <v>7</v>
      </c>
      <c r="B29" s="77" t="s">
        <v>64</v>
      </c>
      <c r="C29" s="34"/>
      <c r="D29" s="15"/>
      <c r="E29" s="34"/>
      <c r="F29" s="15"/>
      <c r="G29" s="34"/>
      <c r="H29" s="34"/>
      <c r="I29" s="47" t="s">
        <v>11</v>
      </c>
    </row>
    <row r="30" spans="1:9" ht="12.75">
      <c r="A30" s="9">
        <v>8</v>
      </c>
      <c r="B30" s="77" t="s">
        <v>65</v>
      </c>
      <c r="C30" s="34"/>
      <c r="D30" s="15"/>
      <c r="E30" s="34"/>
      <c r="F30" s="15"/>
      <c r="G30" s="34"/>
      <c r="H30" s="34"/>
      <c r="I30" s="47" t="s">
        <v>11</v>
      </c>
    </row>
    <row r="31" spans="1:9" ht="12.75">
      <c r="A31" s="22"/>
      <c r="B31" s="79" t="s">
        <v>27</v>
      </c>
      <c r="C31" s="39"/>
      <c r="D31" s="4"/>
      <c r="E31" s="41"/>
      <c r="G31" s="41"/>
      <c r="H31" s="41"/>
      <c r="I31" s="47" t="s">
        <v>11</v>
      </c>
    </row>
    <row r="32" spans="1:9" ht="12.75">
      <c r="A32" s="22"/>
      <c r="B32" s="79" t="s">
        <v>66</v>
      </c>
      <c r="C32" s="39"/>
      <c r="E32" s="39"/>
      <c r="G32" s="39"/>
      <c r="H32" s="39"/>
      <c r="I32" s="47" t="s">
        <v>11</v>
      </c>
    </row>
    <row r="33" spans="1:9" ht="13.5" thickBot="1">
      <c r="A33" s="18"/>
      <c r="B33" s="79" t="s">
        <v>67</v>
      </c>
      <c r="C33" s="36"/>
      <c r="D33" s="20"/>
      <c r="E33" s="36"/>
      <c r="F33" s="20"/>
      <c r="G33" s="36"/>
      <c r="H33" s="36"/>
      <c r="I33" s="47" t="s">
        <v>11</v>
      </c>
    </row>
    <row r="34" spans="1:9" ht="14.25" thickBot="1">
      <c r="A34" s="9"/>
      <c r="B34" s="80" t="s">
        <v>10</v>
      </c>
      <c r="C34" s="34"/>
      <c r="D34" s="15"/>
      <c r="E34" s="34"/>
      <c r="F34" s="15"/>
      <c r="G34" s="34"/>
      <c r="H34" s="34"/>
      <c r="I34" s="44"/>
    </row>
    <row r="35" spans="1:9" ht="12.75">
      <c r="A35" s="6">
        <v>9</v>
      </c>
      <c r="B35" s="77" t="s">
        <v>4</v>
      </c>
      <c r="C35" s="37">
        <f aca="true" t="shared" si="2" ref="C35:H35">(C13*C26*C27*C28*C29*C30)</f>
        <v>0</v>
      </c>
      <c r="D35" s="21">
        <f t="shared" si="2"/>
        <v>0</v>
      </c>
      <c r="E35" s="37">
        <f t="shared" si="2"/>
        <v>0</v>
      </c>
      <c r="F35" s="21">
        <f t="shared" si="2"/>
        <v>0</v>
      </c>
      <c r="G35" s="37">
        <f t="shared" si="2"/>
        <v>0</v>
      </c>
      <c r="H35" s="75">
        <f t="shared" si="2"/>
        <v>0</v>
      </c>
      <c r="I35" s="44" t="s">
        <v>15</v>
      </c>
    </row>
    <row r="36" spans="1:9" ht="12.75">
      <c r="A36" s="9">
        <v>10</v>
      </c>
      <c r="B36" s="77" t="s">
        <v>5</v>
      </c>
      <c r="C36" s="34"/>
      <c r="D36" s="15"/>
      <c r="E36" s="34"/>
      <c r="F36" s="15"/>
      <c r="G36" s="34"/>
      <c r="H36" s="70"/>
      <c r="I36" s="44" t="s">
        <v>48</v>
      </c>
    </row>
    <row r="37" spans="1:9" ht="12.75">
      <c r="A37" s="9"/>
      <c r="B37" s="77" t="s">
        <v>57</v>
      </c>
      <c r="C37" s="60">
        <f aca="true" t="shared" si="3" ref="C37:H37">C36/60</f>
        <v>0</v>
      </c>
      <c r="D37" s="60">
        <f t="shared" si="3"/>
        <v>0</v>
      </c>
      <c r="E37" s="60">
        <f t="shared" si="3"/>
        <v>0</v>
      </c>
      <c r="F37" s="60">
        <f t="shared" si="3"/>
        <v>0</v>
      </c>
      <c r="G37" s="60">
        <f t="shared" si="3"/>
        <v>0</v>
      </c>
      <c r="H37" s="60">
        <f t="shared" si="3"/>
        <v>0</v>
      </c>
      <c r="I37" s="78" t="s">
        <v>58</v>
      </c>
    </row>
    <row r="38" spans="1:9" ht="12.75">
      <c r="A38" s="9"/>
      <c r="B38" s="77" t="s">
        <v>8</v>
      </c>
      <c r="C38" s="31" t="str">
        <f aca="true" t="shared" si="4" ref="C38:H38">IF(C36&gt;0,C35*100/C36,"-")</f>
        <v>-</v>
      </c>
      <c r="D38" s="31" t="str">
        <f t="shared" si="4"/>
        <v>-</v>
      </c>
      <c r="E38" s="31" t="str">
        <f t="shared" si="4"/>
        <v>-</v>
      </c>
      <c r="F38" s="31" t="str">
        <f t="shared" si="4"/>
        <v>-</v>
      </c>
      <c r="G38" s="31" t="str">
        <f t="shared" si="4"/>
        <v>-</v>
      </c>
      <c r="H38" s="31" t="str">
        <f t="shared" si="4"/>
        <v>-</v>
      </c>
      <c r="I38" s="44" t="s">
        <v>16</v>
      </c>
    </row>
    <row r="39" spans="1:9" ht="12.75">
      <c r="A39" s="9">
        <v>11</v>
      </c>
      <c r="B39" s="77" t="s">
        <v>39</v>
      </c>
      <c r="C39" s="34">
        <f aca="true" t="shared" si="5" ref="C39:H39">C35/3</f>
        <v>0</v>
      </c>
      <c r="D39" s="15">
        <f t="shared" si="5"/>
        <v>0</v>
      </c>
      <c r="E39" s="34">
        <f t="shared" si="5"/>
        <v>0</v>
      </c>
      <c r="F39" s="15">
        <f t="shared" si="5"/>
        <v>0</v>
      </c>
      <c r="G39" s="34">
        <f t="shared" si="5"/>
        <v>0</v>
      </c>
      <c r="H39" s="70">
        <f t="shared" si="5"/>
        <v>0</v>
      </c>
      <c r="I39" s="44" t="s">
        <v>17</v>
      </c>
    </row>
    <row r="40" spans="1:9" ht="12.75">
      <c r="A40" s="9"/>
      <c r="B40" s="77" t="s">
        <v>56</v>
      </c>
      <c r="C40" s="34"/>
      <c r="D40" s="15"/>
      <c r="E40" s="34"/>
      <c r="F40" s="15"/>
      <c r="G40" s="34"/>
      <c r="H40" s="70"/>
      <c r="I40" s="44" t="s">
        <v>48</v>
      </c>
    </row>
    <row r="41" spans="1:9" ht="13.5" thickBot="1">
      <c r="A41" s="25"/>
      <c r="B41" s="81" t="s">
        <v>55</v>
      </c>
      <c r="C41" s="40"/>
      <c r="D41" s="26"/>
      <c r="E41" s="40"/>
      <c r="F41" s="26"/>
      <c r="G41" s="40"/>
      <c r="H41" s="76"/>
      <c r="I41" s="44" t="s">
        <v>11</v>
      </c>
    </row>
    <row r="42" spans="1:9" ht="13.5" thickBot="1">
      <c r="A42" s="9"/>
      <c r="B42" s="2"/>
      <c r="C42" s="34"/>
      <c r="D42" s="15"/>
      <c r="E42" s="34"/>
      <c r="F42" s="15"/>
      <c r="G42" s="34"/>
      <c r="H42" s="15"/>
      <c r="I42" s="44"/>
    </row>
    <row r="43" spans="1:9" ht="12.75">
      <c r="A43" s="6"/>
      <c r="B43" s="85" t="s">
        <v>28</v>
      </c>
      <c r="C43" s="37"/>
      <c r="D43" s="21"/>
      <c r="E43" s="37"/>
      <c r="F43" s="21"/>
      <c r="G43" s="37"/>
      <c r="H43" s="21"/>
      <c r="I43" s="43"/>
    </row>
    <row r="44" spans="1:9" ht="12.75">
      <c r="A44" s="9">
        <v>12</v>
      </c>
      <c r="B44" s="2" t="s">
        <v>20</v>
      </c>
      <c r="C44" s="74">
        <f aca="true" t="shared" si="6" ref="C44:H44">ROUNDUP(IF(C39&gt;0,C16/C39,0),0)</f>
        <v>0</v>
      </c>
      <c r="D44" s="74">
        <f t="shared" si="6"/>
        <v>0</v>
      </c>
      <c r="E44" s="74">
        <f t="shared" si="6"/>
        <v>0</v>
      </c>
      <c r="F44" s="74">
        <f t="shared" si="6"/>
        <v>0</v>
      </c>
      <c r="G44" s="74">
        <f t="shared" si="6"/>
        <v>0</v>
      </c>
      <c r="H44" s="74">
        <f t="shared" si="6"/>
        <v>0</v>
      </c>
      <c r="I44" s="44" t="s">
        <v>18</v>
      </c>
    </row>
    <row r="45" spans="1:9" ht="12.75">
      <c r="A45" s="22"/>
      <c r="B45" s="23" t="s">
        <v>24</v>
      </c>
      <c r="C45" s="39"/>
      <c r="E45" s="39"/>
      <c r="G45" s="39"/>
      <c r="I45" s="44" t="s">
        <v>11</v>
      </c>
    </row>
    <row r="46" spans="1:9" ht="12.75">
      <c r="A46" s="22"/>
      <c r="B46" s="23" t="s">
        <v>30</v>
      </c>
      <c r="C46" s="39"/>
      <c r="E46" s="39"/>
      <c r="G46" s="39"/>
      <c r="I46" s="44" t="s">
        <v>11</v>
      </c>
    </row>
    <row r="47" spans="1:9" ht="12.75">
      <c r="A47" s="22"/>
      <c r="B47" s="23" t="s">
        <v>29</v>
      </c>
      <c r="C47" s="39"/>
      <c r="E47" s="39"/>
      <c r="G47" s="39"/>
      <c r="I47" s="44" t="s">
        <v>11</v>
      </c>
    </row>
    <row r="48" spans="1:9" ht="12.75">
      <c r="A48" s="22"/>
      <c r="B48" s="23" t="s">
        <v>31</v>
      </c>
      <c r="C48" s="39"/>
      <c r="E48" s="39"/>
      <c r="G48" s="39"/>
      <c r="I48" s="44" t="s">
        <v>11</v>
      </c>
    </row>
    <row r="49" spans="1:9" ht="12.75">
      <c r="A49" s="22"/>
      <c r="B49" s="23" t="s">
        <v>22</v>
      </c>
      <c r="C49" s="39"/>
      <c r="E49" s="39"/>
      <c r="G49" s="39"/>
      <c r="I49" s="44" t="s">
        <v>11</v>
      </c>
    </row>
    <row r="50" spans="1:9" ht="13.5" thickBot="1">
      <c r="A50" s="18"/>
      <c r="B50" s="19" t="s">
        <v>32</v>
      </c>
      <c r="C50" s="36"/>
      <c r="D50" s="20"/>
      <c r="E50" s="36"/>
      <c r="F50" s="20"/>
      <c r="G50" s="36"/>
      <c r="H50" s="20"/>
      <c r="I50" s="44" t="s">
        <v>11</v>
      </c>
    </row>
    <row r="51" spans="1:9" ht="13.5" thickBot="1">
      <c r="A51" s="1"/>
      <c r="B51" s="2"/>
      <c r="C51" s="34"/>
      <c r="D51" s="15"/>
      <c r="E51" s="34"/>
      <c r="F51" s="15"/>
      <c r="G51" s="34"/>
      <c r="H51" s="15"/>
      <c r="I51" s="44"/>
    </row>
    <row r="52" spans="1:9" ht="13.5" thickBot="1">
      <c r="A52" s="27"/>
      <c r="B52" s="28" t="s">
        <v>6</v>
      </c>
      <c r="C52" s="42">
        <f>(C36*C44*C18)/(60*60)</f>
        <v>0</v>
      </c>
      <c r="D52" s="29">
        <f>(D36*D44*D18)/(60*60)</f>
        <v>0</v>
      </c>
      <c r="E52" s="42">
        <f>(E36*E44*E18)/(60*60)</f>
        <v>0</v>
      </c>
      <c r="F52" s="29">
        <f>(F36*F44*F18)/(60*60)</f>
        <v>0</v>
      </c>
      <c r="G52" s="42">
        <f>(G18*G36*G44)/(60*60)</f>
        <v>0</v>
      </c>
      <c r="H52" s="29">
        <f>(H36*H44*H18)/(60*60)</f>
        <v>0</v>
      </c>
      <c r="I52" s="48" t="s">
        <v>19</v>
      </c>
    </row>
  </sheetData>
  <mergeCells count="1">
    <mergeCell ref="B2:G2"/>
  </mergeCells>
  <printOptions gridLines="1"/>
  <pageMargins left="0.75" right="0.75" top="1" bottom="1" header="0.5" footer="0.5"/>
  <pageSetup horizontalDpi="600" verticalDpi="600" orientation="landscape" paperSize="9" scale="95" r:id="rId1"/>
  <headerFooter alignWithMargins="0">
    <oddFooter>&amp;L&amp;A of &amp;F</oddFoot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Astronomy Unit, Queen Mary University of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Emerson</dc:creator>
  <cp:keywords/>
  <dc:description/>
  <cp:lastModifiedBy>Jim Emerson</cp:lastModifiedBy>
  <cp:lastPrinted>2007-01-22T10:33:12Z</cp:lastPrinted>
  <dcterms:created xsi:type="dcterms:W3CDTF">2006-10-16T16:13:24Z</dcterms:created>
  <dcterms:modified xsi:type="dcterms:W3CDTF">2007-02-15T11:51:36Z</dcterms:modified>
  <cp:category/>
  <cp:version/>
  <cp:contentType/>
  <cp:contentStatus/>
</cp:coreProperties>
</file>